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50" windowHeight="9525" tabRatio="906" activeTab="0"/>
  </bookViews>
  <sheets>
    <sheet name="PA 28 F-HEMS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<sst xmlns="http://schemas.openxmlformats.org/spreadsheetml/2006/main" count="37" uniqueCount="37">
  <si>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Masse</t>
  </si>
  <si>
    <t>Levier</t>
  </si>
  <si>
    <t>Moment</t>
  </si>
  <si>
    <t>Passagers</t>
  </si>
  <si>
    <t>Essence au décollage</t>
  </si>
  <si>
    <t>Totaux</t>
  </si>
  <si>
    <t>Charge utile</t>
  </si>
  <si>
    <t xml:space="preserve">Masse maxi. </t>
  </si>
  <si>
    <t>Conso horaire</t>
  </si>
  <si>
    <t>Emport</t>
  </si>
  <si>
    <t>Avion vide+carbu inutilisable</t>
  </si>
  <si>
    <t>Equipage</t>
  </si>
  <si>
    <t>Carburant moins inutilisable</t>
  </si>
  <si>
    <t>Bagages</t>
  </si>
  <si>
    <t>90 kg maxi</t>
  </si>
  <si>
    <t>Distance franchissable 115kt</t>
  </si>
  <si>
    <t>CALCUL CHARGEMENT ET CENTRAGE</t>
  </si>
  <si>
    <t>Correct</t>
  </si>
  <si>
    <t>Danger</t>
  </si>
  <si>
    <t>Problème</t>
  </si>
  <si>
    <t>Ce tableau dynamique n'ayant pas été encore validé par l'aéroclub, les pilotes sont invités à vérifier les valeurs et calculs sur la fiche de pesée et le manuel de vol.</t>
  </si>
  <si>
    <t>inch</t>
  </si>
  <si>
    <t>inch-&gt;m</t>
  </si>
  <si>
    <t>m</t>
  </si>
  <si>
    <t>Gal</t>
  </si>
  <si>
    <t>Gal-&gt;litres</t>
  </si>
  <si>
    <t>litres</t>
  </si>
  <si>
    <t>Conversions</t>
  </si>
  <si>
    <t>PA 28 F-HEMS</t>
  </si>
  <si>
    <t>Lb</t>
  </si>
  <si>
    <t>Lb-&gt;Kg</t>
  </si>
  <si>
    <t>Kg</t>
  </si>
  <si>
    <t>Autonomie s/s réserve HH:mn</t>
  </si>
  <si>
    <t>Max 189 moins 7,6</t>
  </si>
  <si>
    <t>L'autonomie est exprimée en heures et minutes, tient compte du carburant inutilisable</t>
  </si>
  <si>
    <t>NE REMPLIR QUE LES ZONES EN JAUNE</t>
  </si>
  <si>
    <t>Pesée du 16 janvier 15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</si>
</sst>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#,##0_);[Red]\(#,##0\)"/>
    <numFmt numFmtId="175" formatCode="#,##0.00_);[Red]\(#,##0.00\)"/>
    <numFmt numFmtId="176" formatCode="&quot; F&quot;#,##0_);[Red]\(&quot; F&quot;#,##0\)"/>
    <numFmt numFmtId="177" formatCode="&quot; F&quot;#,##0.00_);[Red]\(&quot; F&quot;#,##0.00\)"/>
    <numFmt numFmtId="178" formatCode="#,##0.000_);[Red]\(#,##0.000\)"/>
    <numFmt numFmtId="179" formatCode="0.00_ ;[Red]\-0.00\ "/>
    <numFmt numFmtId="180" formatCode="0.000"/>
    <numFmt numFmtId="181" formatCode="0.000000"/>
    <numFmt numFmtId="182" formatCode="0.00000"/>
    <numFmt numFmtId="183" formatCode="0.0000"/>
    <numFmt numFmtId="184" formatCode="#,##0.000"/>
    <numFmt numFmtId="185" formatCode="#,##0.0_);[Red]\(#,##0.0\)"/>
    <numFmt numFmtId="186" formatCode="#,##0.00_ ;[Red]\-#,##0.00\ "/>
    <numFmt numFmtId="187" formatCode="#,##0_ ;[Red]\-#,##0\ "/>
    <numFmt numFmtId="188" formatCode="#,##0;[Red]#,##0"/>
    <numFmt numFmtId="189" formatCode="0;[Red]0"/>
    <numFmt numFmtId="190" formatCode="0.0"/>
    <numFmt numFmtId="191" formatCode="0.0_ ;[Red]\-0.0\ "/>
    <numFmt numFmtId="192" formatCode="h:mm;@"/>
    <numFmt numFmtId="193" formatCode="###&quot; Nm&quot;"/>
    <numFmt numFmtId="194" formatCode="###&quot; L&quot;"/>
    <numFmt numFmtId="195" formatCode="#,##0.0_ ;[Red]\-#,##0.0\ "/>
  </numFmts>
  <fonts count="4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color indexed="10"/>
      <name val="Arial"/>
      <family val="2"/>
    </font>
    <font>
      <sz val="11.5"/>
      <color indexed="8"/>
      <name val="Arial"/>
      <family val="0"/>
    </font>
    <font>
      <b/>
      <sz val="9"/>
      <color indexed="16"/>
      <name val="Arial"/>
      <family val="0"/>
    </font>
    <font>
      <b/>
      <sz val="9"/>
      <color indexed="1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57"/>
      </left>
      <right style="thin"/>
      <top style="medium">
        <color indexed="57"/>
      </top>
      <bottom>
        <color indexed="63"/>
      </bottom>
    </border>
    <border>
      <left style="thin"/>
      <right style="thin"/>
      <top style="medium">
        <color indexed="57"/>
      </top>
      <bottom>
        <color indexed="63"/>
      </bottom>
    </border>
    <border>
      <left style="thin"/>
      <right style="medium">
        <color indexed="57"/>
      </right>
      <top style="medium">
        <color indexed="57"/>
      </top>
      <bottom>
        <color indexed="63"/>
      </bottom>
    </border>
    <border>
      <left style="medium">
        <color indexed="57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>
        <color indexed="57"/>
      </right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57"/>
      </left>
      <right>
        <color indexed="63"/>
      </right>
      <top style="medium">
        <color indexed="57"/>
      </top>
      <bottom>
        <color indexed="63"/>
      </bottom>
    </border>
    <border>
      <left>
        <color indexed="63"/>
      </left>
      <right>
        <color indexed="63"/>
      </right>
      <top style="medium">
        <color indexed="57"/>
      </top>
      <bottom>
        <color indexed="63"/>
      </bottom>
    </border>
    <border>
      <left>
        <color indexed="63"/>
      </left>
      <right style="medium">
        <color indexed="57"/>
      </right>
      <top style="medium">
        <color indexed="57"/>
      </top>
      <bottom>
        <color indexed="63"/>
      </bottom>
    </border>
    <border>
      <left style="medium">
        <color indexed="57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 style="medium">
        <color indexed="57"/>
      </right>
      <top>
        <color indexed="63"/>
      </top>
      <bottom style="medium">
        <color indexed="57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73">
    <xf numFmtId="0" fontId="0" fillId="0" borderId="0" xfId="0" applyAlignment="1">
      <alignment/>
    </xf>
    <xf numFmtId="178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 vertical="top" wrapText="1"/>
      <protection/>
    </xf>
    <xf numFmtId="0" fontId="4" fillId="0" borderId="16" xfId="0" applyNumberFormat="1" applyFont="1" applyFill="1" applyBorder="1" applyAlignment="1" applyProtection="1">
      <alignment vertical="top" wrapText="1"/>
      <protection/>
    </xf>
    <xf numFmtId="178" fontId="5" fillId="0" borderId="10" xfId="0" applyNumberFormat="1" applyFont="1" applyFill="1" applyBorder="1" applyAlignment="1" applyProtection="1">
      <alignment vertical="top" wrapText="1"/>
      <protection/>
    </xf>
    <xf numFmtId="175" fontId="5" fillId="0" borderId="13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Continuous"/>
      <protection/>
    </xf>
    <xf numFmtId="0" fontId="4" fillId="0" borderId="18" xfId="0" applyNumberFormat="1" applyFont="1" applyFill="1" applyBorder="1" applyAlignment="1" applyProtection="1">
      <alignment/>
      <protection/>
    </xf>
    <xf numFmtId="0" fontId="4" fillId="0" borderId="19" xfId="0" applyNumberFormat="1" applyFont="1" applyFill="1" applyBorder="1" applyAlignment="1" applyProtection="1">
      <alignment/>
      <protection/>
    </xf>
    <xf numFmtId="0" fontId="4" fillId="0" borderId="20" xfId="0" applyNumberFormat="1" applyFont="1" applyFill="1" applyBorder="1" applyAlignment="1" applyProtection="1">
      <alignment/>
      <protection/>
    </xf>
    <xf numFmtId="178" fontId="5" fillId="0" borderId="21" xfId="0" applyNumberFormat="1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5" fillId="33" borderId="0" xfId="0" applyNumberFormat="1" applyFont="1" applyFill="1" applyBorder="1" applyAlignment="1" applyProtection="1">
      <alignment horizontal="center"/>
      <protection/>
    </xf>
    <xf numFmtId="0" fontId="5" fillId="34" borderId="0" xfId="0" applyNumberFormat="1" applyFont="1" applyFill="1" applyBorder="1" applyAlignment="1" applyProtection="1">
      <alignment horizontal="center"/>
      <protection/>
    </xf>
    <xf numFmtId="0" fontId="5" fillId="35" borderId="0" xfId="0" applyNumberFormat="1" applyFont="1" applyFill="1" applyBorder="1" applyAlignment="1" applyProtection="1">
      <alignment horizontal="center"/>
      <protection/>
    </xf>
    <xf numFmtId="190" fontId="4" fillId="0" borderId="0" xfId="0" applyNumberFormat="1" applyFont="1" applyFill="1" applyBorder="1" applyAlignment="1" applyProtection="1">
      <alignment/>
      <protection/>
    </xf>
    <xf numFmtId="190" fontId="4" fillId="36" borderId="0" xfId="0" applyNumberFormat="1" applyFont="1" applyFill="1" applyBorder="1" applyAlignment="1" applyProtection="1">
      <alignment/>
      <protection locked="0"/>
    </xf>
    <xf numFmtId="190" fontId="5" fillId="0" borderId="22" xfId="0" applyNumberFormat="1" applyFont="1" applyFill="1" applyBorder="1" applyAlignment="1" applyProtection="1">
      <alignment vertical="top" wrapText="1"/>
      <protection/>
    </xf>
    <xf numFmtId="0" fontId="4" fillId="0" borderId="22" xfId="0" applyNumberFormat="1" applyFont="1" applyFill="1" applyBorder="1" applyAlignment="1" applyProtection="1">
      <alignment/>
      <protection/>
    </xf>
    <xf numFmtId="0" fontId="4" fillId="37" borderId="23" xfId="0" applyNumberFormat="1" applyFont="1" applyFill="1" applyBorder="1" applyAlignment="1" applyProtection="1">
      <alignment horizontal="center"/>
      <protection/>
    </xf>
    <xf numFmtId="0" fontId="4" fillId="37" borderId="14" xfId="0" applyNumberFormat="1" applyFont="1" applyFill="1" applyBorder="1" applyAlignment="1" applyProtection="1">
      <alignment horizontal="center"/>
      <protection/>
    </xf>
    <xf numFmtId="0" fontId="4" fillId="37" borderId="24" xfId="0" applyNumberFormat="1" applyFont="1" applyFill="1" applyBorder="1" applyAlignment="1" applyProtection="1">
      <alignment horizontal="center"/>
      <protection/>
    </xf>
    <xf numFmtId="0" fontId="4" fillId="37" borderId="0" xfId="0" applyNumberFormat="1" applyFont="1" applyFill="1" applyBorder="1" applyAlignment="1" applyProtection="1">
      <alignment horizontal="center"/>
      <protection/>
    </xf>
    <xf numFmtId="0" fontId="4" fillId="37" borderId="15" xfId="0" applyNumberFormat="1" applyFont="1" applyFill="1" applyBorder="1" applyAlignment="1" applyProtection="1">
      <alignment horizontal="center"/>
      <protection/>
    </xf>
    <xf numFmtId="0" fontId="4" fillId="36" borderId="25" xfId="0" applyNumberFormat="1" applyFont="1" applyFill="1" applyBorder="1" applyAlignment="1" applyProtection="1">
      <alignment/>
      <protection locked="0"/>
    </xf>
    <xf numFmtId="184" fontId="4" fillId="0" borderId="26" xfId="0" applyNumberFormat="1" applyFont="1" applyFill="1" applyBorder="1" applyAlignment="1" applyProtection="1">
      <alignment/>
      <protection/>
    </xf>
    <xf numFmtId="191" fontId="5" fillId="0" borderId="27" xfId="0" applyNumberFormat="1" applyFont="1" applyFill="1" applyBorder="1" applyAlignment="1" applyProtection="1">
      <alignment/>
      <protection/>
    </xf>
    <xf numFmtId="194" fontId="4" fillId="0" borderId="15" xfId="0" applyNumberFormat="1" applyFont="1" applyFill="1" applyBorder="1" applyAlignment="1" applyProtection="1">
      <alignment horizontal="center"/>
      <protection/>
    </xf>
    <xf numFmtId="0" fontId="9" fillId="0" borderId="28" xfId="0" applyNumberFormat="1" applyFont="1" applyFill="1" applyBorder="1" applyAlignment="1" applyProtection="1">
      <alignment horizontal="center" vertical="center" wrapText="1"/>
      <protection/>
    </xf>
    <xf numFmtId="0" fontId="9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32" xfId="0" applyNumberFormat="1" applyFont="1" applyFill="1" applyBorder="1" applyAlignment="1" applyProtection="1">
      <alignment horizontal="center" vertical="center" wrapText="1"/>
      <protection/>
    </xf>
    <xf numFmtId="0" fontId="4" fillId="0" borderId="33" xfId="0" applyNumberFormat="1" applyFont="1" applyFill="1" applyBorder="1" applyAlignment="1" applyProtection="1">
      <alignment horizontal="left"/>
      <protection/>
    </xf>
    <xf numFmtId="194" fontId="4" fillId="36" borderId="34" xfId="0" applyNumberFormat="1" applyFont="1" applyFill="1" applyBorder="1" applyAlignment="1" applyProtection="1">
      <alignment horizontal="center"/>
      <protection locked="0"/>
    </xf>
    <xf numFmtId="192" fontId="4" fillId="0" borderId="34" xfId="0" applyNumberFormat="1" applyFont="1" applyFill="1" applyBorder="1" applyAlignment="1" applyProtection="1">
      <alignment/>
      <protection/>
    </xf>
    <xf numFmtId="193" fontId="4" fillId="0" borderId="35" xfId="0" applyNumberFormat="1" applyFont="1" applyFill="1" applyBorder="1" applyAlignment="1" applyProtection="1">
      <alignment/>
      <protection/>
    </xf>
    <xf numFmtId="2" fontId="4" fillId="0" borderId="36" xfId="0" applyNumberFormat="1" applyFont="1" applyFill="1" applyBorder="1" applyAlignment="1" applyProtection="1">
      <alignment/>
      <protection/>
    </xf>
    <xf numFmtId="2" fontId="5" fillId="0" borderId="37" xfId="0" applyNumberFormat="1" applyFont="1" applyFill="1" applyBorder="1" applyAlignment="1" applyProtection="1">
      <alignment/>
      <protection/>
    </xf>
    <xf numFmtId="190" fontId="5" fillId="0" borderId="21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194" fontId="4" fillId="0" borderId="34" xfId="0" applyNumberFormat="1" applyFont="1" applyFill="1" applyBorder="1" applyAlignment="1" applyProtection="1">
      <alignment/>
      <protection/>
    </xf>
    <xf numFmtId="0" fontId="9" fillId="0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0" fontId="4" fillId="38" borderId="16" xfId="0" applyNumberFormat="1" applyFont="1" applyFill="1" applyBorder="1" applyAlignment="1" applyProtection="1">
      <alignment horizontal="center"/>
      <protection/>
    </xf>
    <xf numFmtId="0" fontId="0" fillId="38" borderId="10" xfId="0" applyFill="1" applyBorder="1" applyAlignment="1">
      <alignment/>
    </xf>
    <xf numFmtId="0" fontId="0" fillId="38" borderId="38" xfId="0" applyFill="1" applyBorder="1" applyAlignment="1">
      <alignment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/>
    </xf>
    <xf numFmtId="0" fontId="5" fillId="39" borderId="0" xfId="0" applyNumberFormat="1" applyFont="1" applyFill="1" applyBorder="1" applyAlignment="1" applyProtection="1">
      <alignment horizontal="center"/>
      <protection/>
    </xf>
    <xf numFmtId="0" fontId="0" fillId="39" borderId="0" xfId="0" applyFill="1" applyAlignment="1">
      <alignment horizontal="center"/>
    </xf>
    <xf numFmtId="0" fontId="5" fillId="36" borderId="39" xfId="0" applyNumberFormat="1" applyFont="1" applyFill="1" applyBorder="1" applyAlignment="1" applyProtection="1">
      <alignment horizontal="center" vertical="center"/>
      <protection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5" fillId="0" borderId="42" xfId="51" applyNumberFormat="1" applyFont="1" applyFill="1" applyBorder="1" applyAlignment="1" applyProtection="1">
      <alignment horizontal="center" vertical="center" wrapText="1"/>
      <protection/>
    </xf>
    <xf numFmtId="0" fontId="0" fillId="0" borderId="43" xfId="51" applyBorder="1" applyAlignment="1">
      <alignment horizontal="center" vertical="center" wrapText="1"/>
      <protection/>
    </xf>
    <xf numFmtId="0" fontId="0" fillId="0" borderId="44" xfId="5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_Chargement-centrage avions ACV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13"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47"/>
        </patternFill>
      </fill>
    </dxf>
    <dxf>
      <fill>
        <patternFill>
          <bgColor indexed="11"/>
        </patternFill>
      </fill>
    </dxf>
    <dxf>
      <fill>
        <patternFill>
          <bgColor indexed="53"/>
        </patternFill>
      </fill>
    </dxf>
    <dxf>
      <fill>
        <patternFill>
          <fgColor indexed="52"/>
          <bgColor indexed="47"/>
        </patternFill>
      </fill>
    </dxf>
    <dxf>
      <fill>
        <patternFill>
          <bgColor indexed="52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2925"/>
          <c:w val="0.95975"/>
          <c:h val="0.942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solidFill>
                        <a:srgbClr val="800000"/>
                      </a:solidFill>
                    </a:defRPr>
                  </a:pPr>
                </a:p>
              </c:txPr>
              <c:numFmt formatCode="0;[Red]0" sourceLinked="0"/>
              <c:spPr>
                <a:solidFill>
                  <a:srgbClr val="CC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solidFill>
                        <a:srgbClr val="800000"/>
                      </a:solidFill>
                    </a:defRPr>
                  </a:pPr>
                </a:p>
              </c:txPr>
              <c:numFmt formatCode="0;[Red]0" sourceLinked="0"/>
              <c:spPr>
                <a:solidFill>
                  <a:srgbClr val="CC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solidFill>
                        <a:srgbClr val="800000"/>
                      </a:solidFill>
                    </a:defRPr>
                  </a:pPr>
                </a:p>
              </c:txPr>
              <c:numFmt formatCode="0;[Red]0" sourceLinked="0"/>
              <c:spPr>
                <a:solidFill>
                  <a:srgbClr val="CC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solidFill>
                        <a:srgbClr val="800000"/>
                      </a:solidFill>
                    </a:defRPr>
                  </a:pPr>
                </a:p>
              </c:txPr>
              <c:numFmt formatCode="0;[Red]0" sourceLinked="0"/>
              <c:spPr>
                <a:solidFill>
                  <a:srgbClr val="CC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solidFill>
                        <a:srgbClr val="800000"/>
                      </a:solidFill>
                    </a:defRPr>
                  </a:pPr>
                </a:p>
              </c:txPr>
              <c:numFmt formatCode="0;[Red]0" sourceLinked="0"/>
              <c:spPr>
                <a:solidFill>
                  <a:srgbClr val="CC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;[Red]0" sourceLinked="0"/>
            <c:txPr>
              <a:bodyPr vert="horz" rot="0" anchor="ctr"/>
              <a:lstStyle/>
              <a:p>
                <a:pPr algn="ctr" rtl="1">
                  <a:defRPr lang="en-US" cap="none" sz="900" b="1" i="0" u="none" baseline="0">
                    <a:solidFill>
                      <a:srgbClr val="8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'PA 28 F-HEMS'!$G$8:$G$12</c:f>
              <c:numCache/>
            </c:numRef>
          </c:xVal>
          <c:yVal>
            <c:numRef>
              <c:f>'PA 28 F-HEMS'!$H$8:$H$12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9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'PA 28 F-HEMS'!$D$15</c:f>
              <c:numCache/>
            </c:numRef>
          </c:xVal>
          <c:yVal>
            <c:numRef>
              <c:f>'PA 28 F-HEMS'!$C$15</c:f>
              <c:numCache/>
            </c:numRef>
          </c:yVal>
          <c:smooth val="0"/>
        </c:ser>
        <c:axId val="5293110"/>
        <c:axId val="47637991"/>
      </c:scatterChart>
      <c:valAx>
        <c:axId val="5293110"/>
        <c:scaling>
          <c:orientation val="minMax"/>
          <c:max val="2.4"/>
          <c:min val="2.05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637991"/>
        <c:crossesAt val="0"/>
        <c:crossBetween val="midCat"/>
        <c:dispUnits/>
        <c:majorUnit val="0.05"/>
        <c:minorUnit val="0.01"/>
      </c:valAx>
      <c:valAx>
        <c:axId val="47637991"/>
        <c:scaling>
          <c:orientation val="minMax"/>
          <c:max val="1200"/>
          <c:min val="77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93110"/>
        <c:crossesAt val="2.05"/>
        <c:crossBetween val="midCat"/>
        <c:dispUnits/>
        <c:majorUnit val="25"/>
        <c:minorUnit val="10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438150</xdr:colOff>
      <xdr:row>4</xdr:row>
      <xdr:rowOff>133350</xdr:rowOff>
    </xdr:from>
    <xdr:ext cx="5353050" cy="3838575"/>
    <xdr:graphicFrame>
      <xdr:nvGraphicFramePr>
        <xdr:cNvPr id="1" name="Graphique 1"/>
        <xdr:cNvGraphicFramePr/>
      </xdr:nvGraphicFramePr>
      <xdr:xfrm>
        <a:off x="4276725" y="1104900"/>
        <a:ext cx="535305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tabSelected="1" view="pageLayout" zoomScale="115" zoomScalePageLayoutView="115" workbookViewId="0" topLeftCell="A4">
      <selection activeCell="E13" sqref="E13"/>
    </sheetView>
  </sheetViews>
  <sheetFormatPr defaultColWidth="10.00390625" defaultRowHeight="12.75"/>
  <cols>
    <col min="1" max="1" width="19.8515625" style="2" customWidth="1"/>
    <col min="2" max="2" width="10.00390625" style="2" customWidth="1"/>
    <col min="3" max="3" width="8.421875" style="2" customWidth="1"/>
    <col min="4" max="4" width="7.421875" style="2" customWidth="1"/>
    <col min="5" max="5" width="11.8515625" style="2" customWidth="1"/>
    <col min="6" max="16384" width="10.00390625" style="2" customWidth="1"/>
  </cols>
  <sheetData>
    <row r="1" spans="2:13" ht="31.5" customHeight="1" thickBot="1">
      <c r="B1" s="55" t="s">
        <v>20</v>
      </c>
      <c r="C1" s="56"/>
      <c r="D1" s="56"/>
      <c r="E1" s="56"/>
      <c r="F1" s="56"/>
      <c r="G1" s="56"/>
      <c r="H1" s="56"/>
      <c r="I1" s="56"/>
      <c r="J1" s="56"/>
      <c r="K1" s="56"/>
      <c r="L1" s="39"/>
      <c r="M1" s="40"/>
    </row>
    <row r="2" spans="1:13" ht="15.75">
      <c r="A2" s="60" t="s">
        <v>28</v>
      </c>
      <c r="B2" s="61"/>
      <c r="C2" s="61"/>
      <c r="D2" s="61"/>
      <c r="E2" s="61"/>
      <c r="F2" s="62"/>
      <c r="G2" s="62"/>
      <c r="H2" s="62"/>
      <c r="I2" s="62"/>
      <c r="J2" s="62"/>
      <c r="K2" s="62"/>
      <c r="L2" s="62"/>
      <c r="M2" s="62"/>
    </row>
    <row r="3" spans="1:13" ht="16.5" thickBot="1">
      <c r="A3" s="51"/>
      <c r="B3" s="52"/>
      <c r="C3" s="52"/>
      <c r="D3" s="52"/>
      <c r="E3" s="71" t="s">
        <v>36</v>
      </c>
      <c r="F3" s="72"/>
      <c r="G3" s="72"/>
      <c r="H3" s="72"/>
      <c r="I3" s="53"/>
      <c r="J3" s="53"/>
      <c r="K3" s="53"/>
      <c r="L3" s="53"/>
      <c r="M3" s="53"/>
    </row>
    <row r="4" spans="1:5" ht="12.75">
      <c r="A4" s="65" t="s">
        <v>35</v>
      </c>
      <c r="B4" s="66"/>
      <c r="C4" s="66"/>
      <c r="D4" s="66"/>
      <c r="E4" s="67"/>
    </row>
    <row r="5" spans="1:5" ht="25.5" customHeight="1" thickBot="1">
      <c r="A5" s="68" t="s">
        <v>34</v>
      </c>
      <c r="B5" s="69"/>
      <c r="C5" s="69"/>
      <c r="D5" s="69"/>
      <c r="E5" s="70"/>
    </row>
    <row r="6" spans="1:5" ht="76.5">
      <c r="A6" s="41" t="s">
        <v>12</v>
      </c>
      <c r="B6" s="42" t="s">
        <v>9</v>
      </c>
      <c r="C6" s="42" t="s">
        <v>8</v>
      </c>
      <c r="D6" s="42" t="s">
        <v>32</v>
      </c>
      <c r="E6" s="43" t="s">
        <v>15</v>
      </c>
    </row>
    <row r="7" spans="1:5" ht="15" customHeight="1" thickBot="1">
      <c r="A7" s="44" t="s">
        <v>33</v>
      </c>
      <c r="B7" s="45">
        <v>189</v>
      </c>
      <c r="C7" s="54">
        <v>38</v>
      </c>
      <c r="D7" s="46">
        <f>(B14-5.45)/C7/24</f>
        <v>0.19531798245614038</v>
      </c>
      <c r="E7" s="47">
        <f>115*D7*24</f>
        <v>539.0776315789474</v>
      </c>
    </row>
    <row r="8" spans="1:8" ht="12.75">
      <c r="A8" s="17"/>
      <c r="B8" s="18"/>
      <c r="C8" s="16" t="s">
        <v>16</v>
      </c>
      <c r="D8" s="18"/>
      <c r="E8" s="19"/>
      <c r="G8" s="21">
        <v>2.083</v>
      </c>
      <c r="H8" s="2">
        <v>800</v>
      </c>
    </row>
    <row r="9" spans="1:8" ht="12.75">
      <c r="A9" s="6"/>
      <c r="B9" s="5"/>
      <c r="C9" s="10" t="s">
        <v>0</v>
      </c>
      <c r="D9" s="3" t="s">
        <v>1</v>
      </c>
      <c r="E9" s="7" t="s">
        <v>2</v>
      </c>
      <c r="G9" s="21">
        <v>2.083</v>
      </c>
      <c r="H9" s="2">
        <v>930</v>
      </c>
    </row>
    <row r="10" spans="1:8" ht="12.75">
      <c r="A10" s="4" t="s">
        <v>10</v>
      </c>
      <c r="B10" s="8"/>
      <c r="C10" s="26">
        <v>819</v>
      </c>
      <c r="D10" s="1">
        <v>2.237</v>
      </c>
      <c r="E10" s="48">
        <f>C10*D10</f>
        <v>1832.103</v>
      </c>
      <c r="G10" s="21">
        <v>2.25</v>
      </c>
      <c r="H10" s="22">
        <v>1157</v>
      </c>
    </row>
    <row r="11" spans="1:8" ht="12.75">
      <c r="A11" s="4" t="s">
        <v>11</v>
      </c>
      <c r="B11" s="9"/>
      <c r="C11" s="27">
        <v>0</v>
      </c>
      <c r="D11" s="1">
        <v>2.045</v>
      </c>
      <c r="E11" s="48">
        <f>C11*D11</f>
        <v>0</v>
      </c>
      <c r="G11" s="21">
        <v>2.362</v>
      </c>
      <c r="H11" s="22">
        <v>1157</v>
      </c>
    </row>
    <row r="12" spans="1:8" ht="12.75">
      <c r="A12" s="4" t="s">
        <v>3</v>
      </c>
      <c r="B12" s="9"/>
      <c r="C12" s="27">
        <v>0</v>
      </c>
      <c r="D12" s="1">
        <v>3</v>
      </c>
      <c r="E12" s="48">
        <f>C12*D12</f>
        <v>0</v>
      </c>
      <c r="G12" s="21">
        <v>2.362</v>
      </c>
      <c r="H12" s="22">
        <v>800</v>
      </c>
    </row>
    <row r="13" spans="1:5" ht="12.75">
      <c r="A13" s="4" t="s">
        <v>13</v>
      </c>
      <c r="B13" s="9" t="s">
        <v>14</v>
      </c>
      <c r="C13" s="27">
        <v>0</v>
      </c>
      <c r="D13" s="1">
        <v>3.627</v>
      </c>
      <c r="E13" s="48">
        <f>C13*D13</f>
        <v>0</v>
      </c>
    </row>
    <row r="14" spans="1:5" ht="12.75">
      <c r="A14" s="4" t="s">
        <v>4</v>
      </c>
      <c r="B14" s="38">
        <f>B7-5.42</f>
        <v>183.58</v>
      </c>
      <c r="C14" s="26">
        <f>B14*0.72</f>
        <v>132.1776</v>
      </c>
      <c r="D14" s="1">
        <v>2.413</v>
      </c>
      <c r="E14" s="48">
        <f>C14*D14</f>
        <v>318.9445488</v>
      </c>
    </row>
    <row r="15" spans="1:5" ht="13.5" thickBot="1">
      <c r="A15" s="6" t="s">
        <v>5</v>
      </c>
      <c r="B15" s="5"/>
      <c r="C15" s="50">
        <f>SUM(C10:C14)</f>
        <v>951.1776</v>
      </c>
      <c r="D15" s="20">
        <f>E15/C15</f>
        <v>2.2614573227965002</v>
      </c>
      <c r="E15" s="49">
        <f>SUM(E10:E14)</f>
        <v>2151.0475488</v>
      </c>
    </row>
    <row r="16" spans="1:5" ht="14.25" thickBot="1" thickTop="1">
      <c r="A16" s="6" t="s">
        <v>6</v>
      </c>
      <c r="B16" s="5"/>
      <c r="C16" s="37">
        <f>C17-C15</f>
        <v>205.42239999999993</v>
      </c>
      <c r="D16" s="5"/>
      <c r="E16" s="11"/>
    </row>
    <row r="17" spans="1:5" ht="13.5" thickTop="1">
      <c r="A17" s="12" t="s">
        <v>7</v>
      </c>
      <c r="B17" s="13"/>
      <c r="C17" s="28">
        <v>1156.6</v>
      </c>
      <c r="D17" s="14"/>
      <c r="E17" s="15"/>
    </row>
    <row r="18" ht="12.75">
      <c r="A18" s="23" t="s">
        <v>17</v>
      </c>
    </row>
    <row r="19" spans="1:4" ht="12.75">
      <c r="A19" s="25" t="s">
        <v>19</v>
      </c>
      <c r="B19" s="63"/>
      <c r="C19" s="64"/>
      <c r="D19" s="64"/>
    </row>
    <row r="20" ht="12.75">
      <c r="A20" s="24" t="s">
        <v>18</v>
      </c>
    </row>
    <row r="21" spans="2:4" ht="12.75">
      <c r="B21" s="57" t="s">
        <v>27</v>
      </c>
      <c r="C21" s="58"/>
      <c r="D21" s="59"/>
    </row>
    <row r="22" spans="2:4" ht="12.75">
      <c r="B22" s="32" t="s">
        <v>21</v>
      </c>
      <c r="C22" s="33" t="s">
        <v>22</v>
      </c>
      <c r="D22" s="34" t="s">
        <v>23</v>
      </c>
    </row>
    <row r="23" spans="2:4" ht="12.75">
      <c r="B23" s="35">
        <v>10</v>
      </c>
      <c r="C23" s="29">
        <v>0.0254</v>
      </c>
      <c r="D23" s="36">
        <f>B23*C23</f>
        <v>0.254</v>
      </c>
    </row>
    <row r="24" spans="2:4" ht="12.75">
      <c r="B24" s="32" t="s">
        <v>24</v>
      </c>
      <c r="C24" s="30" t="s">
        <v>25</v>
      </c>
      <c r="D24" s="31" t="s">
        <v>26</v>
      </c>
    </row>
    <row r="25" spans="2:4" ht="12.75">
      <c r="B25" s="35">
        <v>50</v>
      </c>
      <c r="C25" s="29">
        <v>3.78541</v>
      </c>
      <c r="D25" s="36">
        <f>B25*C25</f>
        <v>189.2705</v>
      </c>
    </row>
    <row r="26" spans="2:4" ht="12.75">
      <c r="B26" s="32" t="s">
        <v>29</v>
      </c>
      <c r="C26" s="30" t="s">
        <v>30</v>
      </c>
      <c r="D26" s="31" t="s">
        <v>31</v>
      </c>
    </row>
    <row r="27" spans="2:4" ht="12.75">
      <c r="B27" s="35">
        <v>10</v>
      </c>
      <c r="C27" s="29">
        <v>0.453592</v>
      </c>
      <c r="D27" s="36">
        <f>B27*C27</f>
        <v>4.53592</v>
      </c>
    </row>
  </sheetData>
  <sheetProtection selectLockedCells="1"/>
  <mergeCells count="7">
    <mergeCell ref="B1:K1"/>
    <mergeCell ref="B21:D21"/>
    <mergeCell ref="A2:M2"/>
    <mergeCell ref="B19:D19"/>
    <mergeCell ref="A4:E4"/>
    <mergeCell ref="A5:E5"/>
    <mergeCell ref="E3:H3"/>
  </mergeCells>
  <conditionalFormatting sqref="D15">
    <cfRule type="cellIs" priority="1" dxfId="0" operator="between" stopIfTrue="1">
      <formula>0.89</formula>
      <formula>1.2</formula>
    </cfRule>
    <cfRule type="cellIs" priority="2" dxfId="1" operator="lessThan" stopIfTrue="1">
      <formula>2.083</formula>
    </cfRule>
    <cfRule type="cellIs" priority="3" dxfId="1" operator="greaterThan" stopIfTrue="1">
      <formula>2.362</formula>
    </cfRule>
  </conditionalFormatting>
  <conditionalFormatting sqref="C13">
    <cfRule type="cellIs" priority="4" dxfId="1" operator="greaterThan" stopIfTrue="1">
      <formula>90</formula>
    </cfRule>
  </conditionalFormatting>
  <conditionalFormatting sqref="B27 B23 B25">
    <cfRule type="cellIs" priority="5" dxfId="3" operator="greaterThan" stopIfTrue="1">
      <formula>173</formula>
    </cfRule>
  </conditionalFormatting>
  <conditionalFormatting sqref="D7">
    <cfRule type="cellIs" priority="6" dxfId="7" operator="lessThan" stopIfTrue="1">
      <formula>0.0416666666666667</formula>
    </cfRule>
  </conditionalFormatting>
  <conditionalFormatting sqref="B14">
    <cfRule type="cellIs" priority="7" dxfId="6" operator="greaterThan" stopIfTrue="1">
      <formula>183</formula>
    </cfRule>
    <cfRule type="cellIs" priority="8" dxfId="2" operator="lessThan" stopIfTrue="1">
      <formula>44.5</formula>
    </cfRule>
    <cfRule type="cellIs" priority="9" dxfId="0" operator="between" stopIfTrue="1">
      <formula>183</formula>
      <formula>44.5</formula>
    </cfRule>
  </conditionalFormatting>
  <conditionalFormatting sqref="B7">
    <cfRule type="cellIs" priority="10" dxfId="3" operator="greaterThan" stopIfTrue="1">
      <formula>182</formula>
    </cfRule>
    <cfRule type="cellIs" priority="11" dxfId="2" operator="lessThan" stopIfTrue="1">
      <formula>50</formula>
    </cfRule>
  </conditionalFormatting>
  <conditionalFormatting sqref="C15">
    <cfRule type="cellIs" priority="12" dxfId="1" operator="greaterThan" stopIfTrue="1">
      <formula>1157.8</formula>
    </cfRule>
    <cfRule type="cellIs" priority="13" dxfId="0" operator="lessThanOrEqual" stopIfTrue="1">
      <formula>1157</formula>
    </cfRule>
  </conditionalFormatting>
  <printOptions horizontalCentered="1"/>
  <pageMargins left="0.3937007874015748" right="0.3937007874015748" top="0.3937007874015748" bottom="0.3937007874015748" header="0.2362204724409449" footer="0.2362204724409449"/>
  <pageSetup fitToHeight="1" fitToWidth="1" horizontalDpi="300" verticalDpi="3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AEROCLUB VAUCLUSIEN</cp:lastModifiedBy>
  <cp:lastPrinted>2021-11-03T10:51:19Z</cp:lastPrinted>
  <dcterms:created xsi:type="dcterms:W3CDTF">2007-11-03T10:31:01Z</dcterms:created>
  <dcterms:modified xsi:type="dcterms:W3CDTF">2021-11-06T21:00:42Z</dcterms:modified>
  <cp:category/>
  <cp:version/>
  <cp:contentType/>
  <cp:contentStatus/>
</cp:coreProperties>
</file>